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3" i="1" l="1"/>
  <c r="G27" i="1" l="1"/>
  <c r="G8" i="1"/>
  <c r="G29" i="1"/>
  <c r="G31" i="1" l="1"/>
  <c r="G16" i="1"/>
  <c r="G11" i="1" l="1"/>
  <c r="K27" i="1" l="1"/>
  <c r="M27" i="1" s="1"/>
  <c r="K29" i="1"/>
  <c r="M29" i="1" s="1"/>
  <c r="G17" i="1"/>
</calcChain>
</file>

<file path=xl/sharedStrings.xml><?xml version="1.0" encoding="utf-8"?>
<sst xmlns="http://schemas.openxmlformats.org/spreadsheetml/2006/main" count="41" uniqueCount="36">
  <si>
    <t>Where:</t>
  </si>
  <si>
    <t>kg</t>
  </si>
  <si>
    <t>kts</t>
  </si>
  <si>
    <t xml:space="preserve">Aircraft weight W = </t>
  </si>
  <si>
    <t xml:space="preserve">Angle of bank = </t>
  </si>
  <si>
    <t>degrees</t>
  </si>
  <si>
    <t>kg/m²</t>
  </si>
  <si>
    <t>m²</t>
  </si>
  <si>
    <t xml:space="preserve">Flap span = </t>
  </si>
  <si>
    <t>m/s        =</t>
  </si>
  <si>
    <t>m/s²</t>
  </si>
  <si>
    <t>kg/m³</t>
  </si>
  <si>
    <t xml:space="preserve">Acceleration due to gravity = </t>
  </si>
  <si>
    <t xml:space="preserve">Aircraft's mass M = </t>
  </si>
  <si>
    <t>N</t>
  </si>
  <si>
    <t xml:space="preserve">1g wing loading = </t>
  </si>
  <si>
    <r>
      <t>Estimated C</t>
    </r>
    <r>
      <rPr>
        <sz val="8"/>
        <color theme="1"/>
        <rFont val="Calibri"/>
        <family val="2"/>
        <scheme val="minor"/>
      </rPr>
      <t>LMAX</t>
    </r>
    <r>
      <rPr>
        <sz val="11"/>
        <color theme="1"/>
        <rFont val="Calibri"/>
        <family val="2"/>
        <scheme val="minor"/>
      </rPr>
      <t xml:space="preserve"> for flapped wing = </t>
    </r>
  </si>
  <si>
    <t xml:space="preserve">Aspect ratio reduction factor = </t>
  </si>
  <si>
    <t xml:space="preserve"> (Typically 0.89 for aspect ratios of between 6 and 8)</t>
  </si>
  <si>
    <r>
      <t>Wing section's maximum coefficient of lift C</t>
    </r>
    <r>
      <rPr>
        <sz val="6"/>
        <color theme="1"/>
        <rFont val="Calibri"/>
        <family val="2"/>
        <scheme val="minor"/>
      </rPr>
      <t>LMAX</t>
    </r>
    <r>
      <rPr>
        <sz val="11"/>
        <color theme="1"/>
        <rFont val="Calibri"/>
        <family val="2"/>
        <scheme val="minor"/>
      </rPr>
      <t xml:space="preserve"> = </t>
    </r>
  </si>
  <si>
    <r>
      <t>Estimated  Total Aeroplane C</t>
    </r>
    <r>
      <rPr>
        <sz val="6"/>
        <color theme="1"/>
        <rFont val="Calibri"/>
        <family val="2"/>
        <scheme val="minor"/>
      </rPr>
      <t>LMAX</t>
    </r>
    <r>
      <rPr>
        <sz val="11"/>
        <color theme="1"/>
        <rFont val="Calibri"/>
        <family val="2"/>
        <scheme val="minor"/>
      </rPr>
      <t xml:space="preserve"> with flaps down = </t>
    </r>
  </si>
  <si>
    <t xml:space="preserve">Turning flight (factored) wing loading = </t>
  </si>
  <si>
    <r>
      <t>Flaps down section's C</t>
    </r>
    <r>
      <rPr>
        <sz val="6"/>
        <color theme="1"/>
        <rFont val="Calibri"/>
        <family val="2"/>
        <scheme val="minor"/>
      </rPr>
      <t>LMAX</t>
    </r>
    <r>
      <rPr>
        <sz val="8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= </t>
    </r>
  </si>
  <si>
    <r>
      <t>Δ C</t>
    </r>
    <r>
      <rPr>
        <sz val="6"/>
        <color theme="1"/>
        <rFont val="Calibri"/>
        <family val="2"/>
        <scheme val="minor"/>
      </rPr>
      <t>LMAX</t>
    </r>
    <r>
      <rPr>
        <sz val="11"/>
        <color theme="1"/>
        <rFont val="Calibri"/>
        <family val="2"/>
        <scheme val="minor"/>
      </rPr>
      <t xml:space="preserve"> = </t>
    </r>
  </si>
  <si>
    <t xml:space="preserve"> due to flaps</t>
  </si>
  <si>
    <t xml:space="preserve"> % of wing span</t>
  </si>
  <si>
    <t xml:space="preserve"> (1/COS Θ angle of bank)</t>
  </si>
  <si>
    <t xml:space="preserve">Wing area S = </t>
  </si>
  <si>
    <r>
      <t xml:space="preserve">Sea level air density </t>
    </r>
    <r>
      <rPr>
        <i/>
        <sz val="11"/>
        <color theme="1"/>
        <rFont val="Calibri"/>
        <family val="2"/>
        <scheme val="minor"/>
      </rPr>
      <t>ρ</t>
    </r>
    <r>
      <rPr>
        <sz val="11"/>
        <color theme="1"/>
        <rFont val="Calibri"/>
        <family val="2"/>
        <scheme val="minor"/>
      </rPr>
      <t xml:space="preserve"> = </t>
    </r>
  </si>
  <si>
    <t>Stall Speed Calculator</t>
  </si>
  <si>
    <t xml:space="preserve">Load factor due to turning flight nz = </t>
  </si>
  <si>
    <r>
      <t>Estimated V</t>
    </r>
    <r>
      <rPr>
        <sz val="6"/>
        <color theme="1"/>
        <rFont val="Calibri"/>
        <family val="2"/>
        <scheme val="minor"/>
      </rPr>
      <t>S1</t>
    </r>
    <r>
      <rPr>
        <sz val="11"/>
        <color theme="1"/>
        <rFont val="Calibri"/>
        <family val="2"/>
        <scheme val="minor"/>
      </rPr>
      <t xml:space="preserve"> = </t>
    </r>
  </si>
  <si>
    <r>
      <t>Estimated V</t>
    </r>
    <r>
      <rPr>
        <sz val="6"/>
        <color theme="1"/>
        <rFont val="Calibri"/>
        <family val="2"/>
        <scheme val="minor"/>
      </rPr>
      <t>S0</t>
    </r>
    <r>
      <rPr>
        <sz val="11"/>
        <color theme="1"/>
        <rFont val="Calibri"/>
        <family val="2"/>
        <scheme val="minor"/>
      </rPr>
      <t xml:space="preserve"> = </t>
    </r>
  </si>
  <si>
    <r>
      <t>Estimated Total Aeroplane C</t>
    </r>
    <r>
      <rPr>
        <sz val="6"/>
        <color theme="1"/>
        <rFont val="Calibri"/>
        <family val="2"/>
        <scheme val="minor"/>
      </rPr>
      <t>LMAX</t>
    </r>
    <r>
      <rPr>
        <sz val="11"/>
        <color theme="1"/>
        <rFont val="Calibri"/>
        <family val="2"/>
        <scheme val="minor"/>
      </rPr>
      <t xml:space="preserve"> with flaps up = </t>
    </r>
  </si>
  <si>
    <t xml:space="preserve"> *</t>
  </si>
  <si>
    <r>
      <t>V</t>
    </r>
    <r>
      <rPr>
        <sz val="6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 √ 2 x M x nz/</t>
    </r>
    <r>
      <rPr>
        <i/>
        <sz val="11"/>
        <color theme="1"/>
        <rFont val="Calibri"/>
        <family val="2"/>
        <scheme val="minor"/>
      </rPr>
      <t>ρ</t>
    </r>
    <r>
      <rPr>
        <sz val="11"/>
        <color theme="1"/>
        <rFont val="Calibri"/>
        <family val="2"/>
        <scheme val="minor"/>
      </rPr>
      <t xml:space="preserve"> x S x C</t>
    </r>
    <r>
      <rPr>
        <sz val="6"/>
        <color theme="1"/>
        <rFont val="Calibri"/>
        <family val="2"/>
        <scheme val="minor"/>
      </rPr>
      <t>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</si>
</sst>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9FBFD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/>
    <xf numFmtId="2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B9FB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1</xdr:row>
      <xdr:rowOff>95251</xdr:rowOff>
    </xdr:from>
    <xdr:to>
      <xdr:col>13</xdr:col>
      <xdr:colOff>428624</xdr:colOff>
      <xdr:row>8</xdr:row>
      <xdr:rowOff>9525</xdr:rowOff>
    </xdr:to>
    <xdr:sp macro="" textlink="">
      <xdr:nvSpPr>
        <xdr:cNvPr id="2" name="TextBox 1"/>
        <xdr:cNvSpPr txBox="1"/>
      </xdr:nvSpPr>
      <xdr:spPr>
        <a:xfrm>
          <a:off x="5353050" y="285751"/>
          <a:ext cx="3086099" cy="1285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100"/>
            <a:t>Enter</a:t>
          </a:r>
          <a:r>
            <a:rPr lang="en-GB" sz="1100" baseline="0"/>
            <a:t> data in the blue cells only.  The estimated stall speeds V</a:t>
          </a:r>
          <a:r>
            <a:rPr lang="en-GB" sz="600" baseline="0"/>
            <a:t>S1 </a:t>
          </a:r>
          <a:r>
            <a:rPr lang="en-GB" sz="1100" baseline="0"/>
            <a:t>and V</a:t>
          </a:r>
          <a:r>
            <a:rPr lang="en-GB" sz="600" baseline="0"/>
            <a:t>S0</a:t>
          </a:r>
          <a:r>
            <a:rPr lang="en-GB" sz="1100" baseline="0"/>
            <a:t> will be displayed at the bottom right.</a:t>
          </a:r>
        </a:p>
        <a:p>
          <a:pPr algn="l"/>
          <a:endParaRPr lang="en-GB" sz="1100" baseline="0"/>
        </a:p>
        <a:p>
          <a:pPr algn="l"/>
          <a:r>
            <a:rPr lang="en-GB" sz="1100"/>
            <a:t>Note:</a:t>
          </a:r>
          <a:r>
            <a:rPr lang="en-GB" sz="1100" baseline="0"/>
            <a:t>  </a:t>
          </a:r>
          <a:r>
            <a:rPr lang="en-GB" sz="1100"/>
            <a:t>This calculator ignores fuselage lift and tailplane down force and assumes sufficient elevator authority to reach the stall.</a:t>
          </a:r>
        </a:p>
        <a:p>
          <a:pPr algn="l"/>
          <a:endParaRPr lang="en-GB" sz="1100"/>
        </a:p>
      </xdr:txBody>
    </xdr:sp>
    <xdr:clientData/>
  </xdr:twoCellAnchor>
  <xdr:twoCellAnchor>
    <xdr:from>
      <xdr:col>8</xdr:col>
      <xdr:colOff>266701</xdr:colOff>
      <xdr:row>18</xdr:row>
      <xdr:rowOff>47626</xdr:rowOff>
    </xdr:from>
    <xdr:to>
      <xdr:col>13</xdr:col>
      <xdr:colOff>428626</xdr:colOff>
      <xdr:row>19</xdr:row>
      <xdr:rowOff>171451</xdr:rowOff>
    </xdr:to>
    <xdr:sp macro="" textlink="">
      <xdr:nvSpPr>
        <xdr:cNvPr id="3" name="TextBox 2"/>
        <xdr:cNvSpPr txBox="1"/>
      </xdr:nvSpPr>
      <xdr:spPr>
        <a:xfrm>
          <a:off x="5181601" y="3609976"/>
          <a:ext cx="32575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 Based on an infinate span wing with no tip losses.</a:t>
          </a:r>
          <a:endParaRPr lang="en-GB">
            <a:effectLst/>
          </a:endParaRP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37"/>
  <sheetViews>
    <sheetView tabSelected="1" workbookViewId="0"/>
  </sheetViews>
  <sheetFormatPr defaultRowHeight="15" x14ac:dyDescent="0.25"/>
  <cols>
    <col min="1" max="1" width="9.140625" customWidth="1"/>
    <col min="5" max="5" width="9.5703125" bestFit="1" customWidth="1"/>
    <col min="8" max="8" width="9.28515625" customWidth="1"/>
    <col min="9" max="9" width="9.85546875" customWidth="1"/>
  </cols>
  <sheetData>
    <row r="1" spans="6:12" x14ac:dyDescent="0.25">
      <c r="G1" s="4" t="s">
        <v>29</v>
      </c>
    </row>
    <row r="3" spans="6:12" x14ac:dyDescent="0.25">
      <c r="G3" s="2" t="s">
        <v>35</v>
      </c>
    </row>
    <row r="5" spans="6:12" ht="15.75" thickBot="1" x14ac:dyDescent="0.3">
      <c r="F5" t="s">
        <v>0</v>
      </c>
      <c r="G5" s="2"/>
    </row>
    <row r="6" spans="6:12" ht="15.75" thickBot="1" x14ac:dyDescent="0.3">
      <c r="F6" s="1" t="s">
        <v>3</v>
      </c>
      <c r="G6" s="16"/>
      <c r="H6" t="s">
        <v>1</v>
      </c>
    </row>
    <row r="7" spans="6:12" ht="15.75" thickBot="1" x14ac:dyDescent="0.3">
      <c r="F7" s="1" t="s">
        <v>12</v>
      </c>
      <c r="G7" s="9">
        <v>9.81</v>
      </c>
      <c r="H7" t="s">
        <v>10</v>
      </c>
      <c r="L7" s="11"/>
    </row>
    <row r="8" spans="6:12" ht="15.75" thickBot="1" x14ac:dyDescent="0.3">
      <c r="F8" s="1" t="s">
        <v>13</v>
      </c>
      <c r="G8" s="10">
        <f>G6*G7</f>
        <v>0</v>
      </c>
      <c r="H8" t="s">
        <v>14</v>
      </c>
    </row>
    <row r="9" spans="6:12" ht="15.75" thickBot="1" x14ac:dyDescent="0.3">
      <c r="F9" s="1"/>
      <c r="G9" s="7"/>
    </row>
    <row r="10" spans="6:12" ht="15.75" thickBot="1" x14ac:dyDescent="0.3">
      <c r="F10" s="1" t="s">
        <v>4</v>
      </c>
      <c r="G10" s="16"/>
      <c r="H10" t="s">
        <v>5</v>
      </c>
    </row>
    <row r="11" spans="6:12" ht="15.75" thickBot="1" x14ac:dyDescent="0.3">
      <c r="F11" s="1" t="s">
        <v>30</v>
      </c>
      <c r="G11" s="12">
        <f>1/COS(G10/57.2958)</f>
        <v>1</v>
      </c>
      <c r="H11" t="s">
        <v>26</v>
      </c>
    </row>
    <row r="12" spans="6:12" ht="15.75" thickBot="1" x14ac:dyDescent="0.3">
      <c r="F12" s="1"/>
      <c r="G12" s="8"/>
    </row>
    <row r="13" spans="6:12" ht="15.75" thickBot="1" x14ac:dyDescent="0.3">
      <c r="F13" s="1" t="s">
        <v>28</v>
      </c>
      <c r="G13" s="10">
        <v>1.2250000000000001</v>
      </c>
      <c r="H13" t="s">
        <v>11</v>
      </c>
    </row>
    <row r="14" spans="6:12" ht="15.75" thickBot="1" x14ac:dyDescent="0.3">
      <c r="F14" s="1"/>
      <c r="G14" s="7"/>
    </row>
    <row r="15" spans="6:12" ht="15.75" thickBot="1" x14ac:dyDescent="0.3">
      <c r="F15" s="1" t="s">
        <v>27</v>
      </c>
      <c r="G15" s="16"/>
      <c r="H15" t="s">
        <v>7</v>
      </c>
    </row>
    <row r="16" spans="6:12" ht="15.75" thickBot="1" x14ac:dyDescent="0.3">
      <c r="F16" s="1" t="s">
        <v>15</v>
      </c>
      <c r="G16" s="12" t="e">
        <f>G6/G15</f>
        <v>#DIV/0!</v>
      </c>
      <c r="H16" t="s">
        <v>6</v>
      </c>
    </row>
    <row r="17" spans="4:14" ht="15.75" thickBot="1" x14ac:dyDescent="0.3">
      <c r="F17" s="1" t="s">
        <v>21</v>
      </c>
      <c r="G17" s="12" t="e">
        <f>G16*G11</f>
        <v>#DIV/0!</v>
      </c>
      <c r="H17" t="s">
        <v>6</v>
      </c>
    </row>
    <row r="18" spans="4:14" ht="15.75" thickBot="1" x14ac:dyDescent="0.3">
      <c r="D18" s="1"/>
      <c r="E18" s="8"/>
    </row>
    <row r="19" spans="4:14" ht="15.75" thickBot="1" x14ac:dyDescent="0.3">
      <c r="F19" s="1" t="s">
        <v>19</v>
      </c>
      <c r="G19" s="16">
        <v>0</v>
      </c>
      <c r="H19" t="s">
        <v>34</v>
      </c>
    </row>
    <row r="20" spans="4:14" ht="15.75" thickBot="1" x14ac:dyDescent="0.3"/>
    <row r="21" spans="4:14" ht="15.75" thickBot="1" x14ac:dyDescent="0.3">
      <c r="F21" s="1" t="s">
        <v>22</v>
      </c>
      <c r="G21" s="16"/>
      <c r="H21" t="s">
        <v>34</v>
      </c>
    </row>
    <row r="22" spans="4:14" ht="15.75" thickBot="1" x14ac:dyDescent="0.3">
      <c r="F22" s="1" t="s">
        <v>8</v>
      </c>
      <c r="G22" s="16"/>
      <c r="H22" t="s">
        <v>25</v>
      </c>
    </row>
    <row r="23" spans="4:14" ht="15.75" thickBot="1" x14ac:dyDescent="0.3">
      <c r="F23" s="1" t="s">
        <v>16</v>
      </c>
      <c r="G23" s="12">
        <f>IF(G21&lt;G19,(G19),IF(G22=0,(G19),(G21*((G22+10)/100)+G19*((100-G22-10)/100))))</f>
        <v>0</v>
      </c>
      <c r="H23" t="s">
        <v>34</v>
      </c>
    </row>
    <row r="24" spans="4:14" ht="15.75" thickBot="1" x14ac:dyDescent="0.3"/>
    <row r="25" spans="4:14" ht="15.75" thickBot="1" x14ac:dyDescent="0.3">
      <c r="F25" s="15" t="s">
        <v>17</v>
      </c>
      <c r="G25" s="16"/>
      <c r="H25" t="s">
        <v>18</v>
      </c>
    </row>
    <row r="26" spans="4:14" ht="15.75" thickBot="1" x14ac:dyDescent="0.3">
      <c r="G26" s="2"/>
    </row>
    <row r="27" spans="4:14" ht="15.75" thickBot="1" x14ac:dyDescent="0.3">
      <c r="D27" s="3"/>
      <c r="F27" s="15" t="s">
        <v>33</v>
      </c>
      <c r="G27" s="12">
        <f>G19*G25</f>
        <v>0</v>
      </c>
      <c r="J27" s="1" t="s">
        <v>31</v>
      </c>
      <c r="K27" s="13" t="e">
        <f>SQRT((2*G8*G11)/(G13*G15*G27))</f>
        <v>#DIV/0!</v>
      </c>
      <c r="L27" t="s">
        <v>9</v>
      </c>
      <c r="M27" s="14" t="e">
        <f>K27*1.943844</f>
        <v>#DIV/0!</v>
      </c>
      <c r="N27" t="s">
        <v>2</v>
      </c>
    </row>
    <row r="28" spans="4:14" ht="15.75" thickBot="1" x14ac:dyDescent="0.3"/>
    <row r="29" spans="4:14" ht="15.75" thickBot="1" x14ac:dyDescent="0.3">
      <c r="F29" s="1" t="s">
        <v>20</v>
      </c>
      <c r="G29" s="12">
        <f>G23*G25</f>
        <v>0</v>
      </c>
      <c r="J29" s="1" t="s">
        <v>32</v>
      </c>
      <c r="K29" s="13" t="e">
        <f>SQRT((2*G8*G11)/(G13*G15*G29))</f>
        <v>#DIV/0!</v>
      </c>
      <c r="L29" t="s">
        <v>9</v>
      </c>
      <c r="M29" s="14" t="e">
        <f>K29*1.943844</f>
        <v>#DIV/0!</v>
      </c>
      <c r="N29" t="s">
        <v>2</v>
      </c>
    </row>
    <row r="30" spans="4:14" ht="15.75" thickBot="1" x14ac:dyDescent="0.3"/>
    <row r="31" spans="4:14" ht="15.75" thickBot="1" x14ac:dyDescent="0.3">
      <c r="F31" t="s">
        <v>23</v>
      </c>
      <c r="G31" s="12">
        <f>G29-G27</f>
        <v>0</v>
      </c>
      <c r="H31" t="s">
        <v>24</v>
      </c>
    </row>
    <row r="34" spans="4:4" x14ac:dyDescent="0.25">
      <c r="D34" s="3"/>
    </row>
    <row r="36" spans="4:4" x14ac:dyDescent="0.25">
      <c r="D36" s="5"/>
    </row>
    <row r="37" spans="4:4" x14ac:dyDescent="0.25">
      <c r="D37" s="6"/>
    </row>
  </sheetData>
  <sheetProtection sheet="1" objects="1" scenarios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Draper</dc:creator>
  <cp:lastModifiedBy>Andy Draper</cp:lastModifiedBy>
  <cp:lastPrinted>2014-02-25T11:16:04Z</cp:lastPrinted>
  <dcterms:created xsi:type="dcterms:W3CDTF">2014-02-06T16:23:35Z</dcterms:created>
  <dcterms:modified xsi:type="dcterms:W3CDTF">2014-03-06T13:55:40Z</dcterms:modified>
</cp:coreProperties>
</file>